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\SkyDrive\Managen\rekenbladen han de feijter edudelta\"/>
    </mc:Choice>
  </mc:AlternateContent>
  <bookViews>
    <workbookView xWindow="0" yWindow="0" windowWidth="20490" windowHeight="9405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E60" i="1" l="1"/>
  <c r="B34" i="1"/>
  <c r="D17" i="1"/>
  <c r="D15" i="1"/>
  <c r="E53" i="1" l="1"/>
  <c r="B42" i="1"/>
  <c r="B41" i="1"/>
  <c r="B35" i="1"/>
  <c r="C35" i="1" l="1"/>
  <c r="C34" i="1"/>
  <c r="C33" i="1"/>
  <c r="C42" i="1" l="1"/>
  <c r="C41" i="1"/>
  <c r="C40" i="1"/>
  <c r="E43" i="1" s="1"/>
  <c r="C36" i="1"/>
  <c r="E37" i="1" s="1"/>
  <c r="E46" i="1" s="1"/>
  <c r="E56" i="1" s="1"/>
  <c r="D6" i="1"/>
  <c r="D9" i="1" s="1"/>
  <c r="D19" i="1" l="1"/>
  <c r="D24" i="1" l="1"/>
  <c r="D26" i="1" s="1"/>
  <c r="D28" i="1" s="1"/>
</calcChain>
</file>

<file path=xl/sharedStrings.xml><?xml version="1.0" encoding="utf-8"?>
<sst xmlns="http://schemas.openxmlformats.org/spreadsheetml/2006/main" count="77" uniqueCount="75">
  <si>
    <t>Berekening te betalen belasting:</t>
  </si>
  <si>
    <t>fiscale bedrijfwinst:</t>
  </si>
  <si>
    <t>meer dan</t>
  </si>
  <si>
    <t>niet meer dan</t>
  </si>
  <si>
    <t>Investeringsaftrek</t>
  </si>
  <si>
    <t>investeringsaftrek:</t>
  </si>
  <si>
    <t xml:space="preserve">€ 2.301 t/m </t>
  </si>
  <si>
    <t>Meer dan €</t>
  </si>
  <si>
    <t>Zelfstandigenaftrek</t>
  </si>
  <si>
    <t>zelfstandigen aftrek</t>
  </si>
  <si>
    <t>startersaftrek</t>
  </si>
  <si>
    <t>Winst voor de MKB-winstvrijstelling</t>
  </si>
  <si>
    <t xml:space="preserve">MKB-winstvrijstelling </t>
  </si>
  <si>
    <t>bedrag van € 7.280. De zelfstandigenaftrek bedraagt echter niet meer dan</t>
  </si>
  <si>
    <t>belastbare winst uit onderneming:</t>
  </si>
  <si>
    <t>het bedrag van de winst, behalve als u in aanmerking komt voor de</t>
  </si>
  <si>
    <t>startersaftrek.</t>
  </si>
  <si>
    <t>Als uw winst te laag is om de zelfstandigenaftrek geheel toe te passen, kunt</t>
  </si>
  <si>
    <t>af: box gebonden aftrek</t>
  </si>
  <si>
    <t>u het bedrag aan niet-gerealiseerde zelfstandigenaftrek verrekenen in de</t>
  </si>
  <si>
    <t>volgende 9 jaar. De winst moet in die jaren dan wel hoger zijn dan de</t>
  </si>
  <si>
    <t>af: persoonsgebonden aftrek</t>
  </si>
  <si>
    <t>zelfstandigenaftrek in die jaren.</t>
  </si>
  <si>
    <t>De zelfstandigenaftrek wordt verhoogd met een startersaftrek van € 2.123</t>
  </si>
  <si>
    <t>Belastbaar inkomen uit werk en woning</t>
  </si>
  <si>
    <t>in de volgende situatie:</t>
  </si>
  <si>
    <t>*U was in 1 of meer van de 5 voorafgaande kalenderjaren geen ondernemer</t>
  </si>
  <si>
    <t>*U paste in die periode niet meer dan 2 keer zelfstandigenaftrek toe.</t>
  </si>
  <si>
    <t>Inkomsten belasting box 1</t>
  </si>
  <si>
    <t>Schijf</t>
  </si>
  <si>
    <t>4e schijf: 52 % van             €</t>
  </si>
  <si>
    <t>Premie volksverzekeringen: (schijf 1 &amp; 2)</t>
  </si>
  <si>
    <t xml:space="preserve">AOW       17,9%  van            </t>
  </si>
  <si>
    <t xml:space="preserve">Anw         0,60 % van            </t>
  </si>
  <si>
    <t>Totaal</t>
  </si>
  <si>
    <t>Verschildigde inkomstenbelasting / premie</t>
  </si>
  <si>
    <t>volksverzekering box 1</t>
  </si>
  <si>
    <t>Heffingskortingen</t>
  </si>
  <si>
    <t>Algemene heffingskorting</t>
  </si>
  <si>
    <t>Arbeidskorting zie tabel</t>
  </si>
  <si>
    <t>Totaal heffingskortingen</t>
  </si>
  <si>
    <t>Ziekte kosten verzekerings wet: (ZvW)</t>
  </si>
  <si>
    <t>Verschuldigde inkomstenbelasting/</t>
  </si>
  <si>
    <t>premie volksverzekeringen</t>
  </si>
  <si>
    <t xml:space="preserve">betaald je max. premie over dit bedrag. Alles wat hoger is telt dan niet meer mee </t>
  </si>
  <si>
    <t xml:space="preserve">1e schijf : 8,55 % van        </t>
  </si>
  <si>
    <t xml:space="preserve">2e schijf: 12,15 % van        </t>
  </si>
  <si>
    <t xml:space="preserve">3e schijf: 40,15 % van             </t>
  </si>
  <si>
    <t>WLZ        9,65 % van</t>
  </si>
  <si>
    <t>Tarieven box 1 (werk en woning -2016)</t>
  </si>
  <si>
    <t>t/m €  19.922</t>
  </si>
  <si>
    <t>Vanaf € 19.923 t/m € 33.715</t>
  </si>
  <si>
    <t>Vanaf € 33.716 t/m € 66.421</t>
  </si>
  <si>
    <t>Vanaf € 66.422 en hoger</t>
  </si>
  <si>
    <t>Algemene heffingskorting in 2016, tussen haakjes de bedragen in 2015:</t>
  </si>
  <si>
    <t>uw loon of inkomen</t>
  </si>
  <si>
    <t>€ 2.226 (€ 2.199)</t>
  </si>
  <si>
    <t>€ 1.747 (€ 1.967)</t>
  </si>
  <si>
    <t>€ 1.267 (€ 1.735)</t>
  </si>
  <si>
    <t>€ 788 (€ 1.503)</t>
  </si>
  <si>
    <t>€ 308 (€ 1.341)</t>
  </si>
  <si>
    <t>€ 0 (€ 1.341)</t>
  </si>
  <si>
    <t>wanneer het bedrag van je belastbaar winst uit onderneming hoger is dan € 52,763</t>
  </si>
  <si>
    <t>Premie ZvW</t>
  </si>
  <si>
    <t>als ondernemer betaal je een premie voor de ZvW</t>
  </si>
  <si>
    <r>
      <t>in  2016 is dat een bedrag van</t>
    </r>
    <r>
      <rPr>
        <b/>
        <sz val="11"/>
        <rFont val="Arial"/>
        <family val="2"/>
      </rPr>
      <t xml:space="preserve"> 5,50  %</t>
    </r>
    <r>
      <rPr>
        <sz val="10"/>
        <rFont val="Arial"/>
        <family val="2"/>
      </rPr>
      <t xml:space="preserve"> van belastbaar inkomen woning en werk </t>
    </r>
  </si>
  <si>
    <t>kalenderjaar de AOW-leeftijd (65 jaar+ 2 maand) nog niet bereikt?</t>
  </si>
  <si>
    <t>Dan is de zelfstandigenaftrek in 2016 een bedrag van € 7.280.</t>
  </si>
  <si>
    <t>Tabel: Kleinschaligheidsinvesteringsaftrek in 2016</t>
  </si>
  <si>
    <t>Investeringen in 2016</t>
  </si>
  <si>
    <t xml:space="preserve">€ 55.746 t/m </t>
  </si>
  <si>
    <t>€ 15.609 verminderd met 7,56% van het deel van het investeringsbedrag boven de  € 103.231</t>
  </si>
  <si>
    <r>
      <t xml:space="preserve">Tot en met </t>
    </r>
    <r>
      <rPr>
        <b/>
        <i/>
        <sz val="11"/>
        <color indexed="8"/>
        <rFont val="Calibri"/>
        <family val="2"/>
      </rPr>
      <t>2011</t>
    </r>
    <r>
      <rPr>
        <sz val="10"/>
        <rFont val="Arial"/>
        <family val="2"/>
      </rPr>
      <t xml:space="preserve"> was de zelfstandigenaftrek afhankelijk van de hoogte van de winst</t>
    </r>
  </si>
  <si>
    <t xml:space="preserve">Vanaf 2012 is de aftrek een vast bedrag. </t>
  </si>
  <si>
    <t>Bent u  ondernemer en voldoet u aan het urencriterium en hebt u aan het begin van 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</si>
</sst>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€&quot;\ #,##0;[Red]&quot;€&quot;\ \-#,##0"/>
    <numFmt numFmtId="42" formatCode="_ &quot;€&quot;\ * #,##0_ ;_ &quot;€&quot;\ * \-#,##0_ ;_ &quot;€&quot;\ * &quot;-&quot;_ ;_ @_ "/>
    <numFmt numFmtId="164" formatCode="&quot;€&quot;\ #,##0_-"/>
    <numFmt numFmtId="165" formatCode="&quot;€&quot;\ #,##0_-;[Red]&quot;€&quot;\ #,##0\-"/>
    <numFmt numFmtId="166" formatCode="0.0%"/>
    <numFmt numFmtId="167" formatCode="#,##0_-"/>
    <numFmt numFmtId="168" formatCode="[$-413]General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8"/>
      <color rgb="FF000000"/>
      <name val="Verdana"/>
      <family val="2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  <font>
      <i/>
      <u/>
      <sz val="10"/>
      <name val="Arial"/>
      <family val="2"/>
    </font>
    <font>
      <sz val="12.1"/>
      <color rgb="FF000000"/>
      <name val="Verdana"/>
      <family val="2"/>
    </font>
    <font>
      <b/>
      <sz val="12.1"/>
      <color rgb="FF000000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3.2"/>
      <color rgb="FF002060"/>
      <name val="Calibri"/>
      <family val="2"/>
      <scheme val="minor"/>
    </font>
    <font>
      <sz val="11"/>
      <color rgb="FF66666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3.2"/>
      <color rgb="FF002060"/>
      <name val="Calibri"/>
      <family val="2"/>
      <scheme val="minor"/>
    </font>
    <font>
      <sz val="10"/>
      <color rgb="FF00000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i/>
      <sz val="11"/>
      <color rgb="FF000000"/>
      <name val="Arial"/>
      <family val="2"/>
    </font>
    <font>
      <i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88888"/>
      </left>
      <right style="medium">
        <color rgb="FF888888"/>
      </right>
      <top style="medium">
        <color rgb="FF888888"/>
      </top>
      <bottom style="medium">
        <color rgb="FF888888"/>
      </bottom>
      <diagonal/>
    </border>
    <border>
      <left style="medium">
        <color rgb="FF888888"/>
      </left>
      <right/>
      <top/>
      <bottom/>
      <diagonal/>
    </border>
    <border>
      <left style="medium">
        <color rgb="FF888888"/>
      </left>
      <right/>
      <top/>
      <bottom style="medium">
        <color rgb="FF888888"/>
      </bottom>
      <diagonal/>
    </border>
  </borders>
  <cellStyleXfs count="2">
    <xf numFmtId="0" fontId="0" fillId="0" borderId="0"/>
    <xf numFmtId="168" fontId="22" fillId="0" borderId="0" applyBorder="0" applyProtection="0"/>
  </cellStyleXfs>
  <cellXfs count="76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9" fontId="0" fillId="0" borderId="0" xfId="0" applyNumberFormat="1" applyAlignment="1">
      <alignment vertical="center" wrapText="1"/>
    </xf>
    <xf numFmtId="9" fontId="0" fillId="0" borderId="0" xfId="0" applyNumberFormat="1"/>
    <xf numFmtId="0" fontId="1" fillId="0" borderId="0" xfId="0" applyFont="1" applyFill="1" applyAlignment="1">
      <alignment horizontal="left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9" fontId="0" fillId="0" borderId="0" xfId="0" applyNumberFormat="1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1" xfId="0" applyNumberFormat="1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/>
    <xf numFmtId="0" fontId="9" fillId="0" borderId="0" xfId="0" applyFont="1"/>
    <xf numFmtId="166" fontId="0" fillId="0" borderId="0" xfId="0" applyNumberFormat="1"/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left" vertical="center" indent="1"/>
    </xf>
    <xf numFmtId="167" fontId="10" fillId="0" borderId="0" xfId="0" applyNumberFormat="1" applyFont="1"/>
    <xf numFmtId="0" fontId="0" fillId="0" borderId="0" xfId="0" quotePrefix="1"/>
    <xf numFmtId="167" fontId="0" fillId="0" borderId="0" xfId="0" applyNumberFormat="1"/>
    <xf numFmtId="0" fontId="11" fillId="0" borderId="0" xfId="0" applyFont="1"/>
    <xf numFmtId="0" fontId="12" fillId="0" borderId="0" xfId="0" applyFont="1"/>
    <xf numFmtId="167" fontId="7" fillId="0" borderId="1" xfId="0" applyNumberFormat="1" applyFont="1" applyBorder="1"/>
    <xf numFmtId="167" fontId="0" fillId="0" borderId="2" xfId="0" applyNumberFormat="1" applyBorder="1"/>
    <xf numFmtId="167" fontId="10" fillId="0" borderId="3" xfId="0" applyNumberFormat="1" applyFont="1" applyBorder="1"/>
    <xf numFmtId="167" fontId="0" fillId="0" borderId="0" xfId="0" applyNumberFormat="1" applyBorder="1"/>
    <xf numFmtId="165" fontId="0" fillId="0" borderId="0" xfId="0" applyNumberFormat="1"/>
    <xf numFmtId="0" fontId="15" fillId="0" borderId="0" xfId="0" applyFont="1"/>
    <xf numFmtId="165" fontId="15" fillId="0" borderId="0" xfId="0" applyNumberFormat="1" applyFont="1"/>
    <xf numFmtId="0" fontId="10" fillId="0" borderId="0" xfId="0" applyFont="1"/>
    <xf numFmtId="0" fontId="0" fillId="0" borderId="0" xfId="0" applyBorder="1"/>
    <xf numFmtId="3" fontId="0" fillId="0" borderId="0" xfId="0" applyNumberFormat="1" applyBorder="1"/>
    <xf numFmtId="168" fontId="22" fillId="0" borderId="0" xfId="1" applyFont="1" applyFill="1" applyAlignment="1" applyProtection="1"/>
    <xf numFmtId="168" fontId="23" fillId="0" borderId="0" xfId="1" applyFont="1" applyFill="1" applyAlignment="1" applyProtection="1"/>
    <xf numFmtId="168" fontId="24" fillId="0" borderId="0" xfId="1" applyFont="1" applyFill="1" applyAlignment="1" applyProtection="1">
      <alignment horizontal="center" vertical="center" wrapText="1"/>
    </xf>
    <xf numFmtId="168" fontId="24" fillId="0" borderId="0" xfId="1" applyFont="1" applyFill="1" applyAlignment="1" applyProtection="1">
      <alignment horizontal="center" vertical="top" wrapText="1"/>
    </xf>
    <xf numFmtId="0" fontId="25" fillId="0" borderId="0" xfId="0" applyFont="1" applyAlignment="1">
      <alignment vertical="center"/>
    </xf>
    <xf numFmtId="0" fontId="26" fillId="0" borderId="0" xfId="0" applyFont="1"/>
    <xf numFmtId="0" fontId="27" fillId="0" borderId="0" xfId="0" applyFont="1" applyBorder="1" applyAlignment="1">
      <alignment vertical="center" wrapText="1"/>
    </xf>
    <xf numFmtId="0" fontId="28" fillId="4" borderId="5" xfId="0" applyFont="1" applyFill="1" applyBorder="1" applyAlignment="1">
      <alignment vertical="center" wrapText="1"/>
    </xf>
    <xf numFmtId="6" fontId="29" fillId="5" borderId="7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18" fillId="3" borderId="0" xfId="0" applyFont="1" applyFill="1" applyBorder="1" applyAlignment="1">
      <alignment horizontal="right" vertical="center" wrapText="1"/>
    </xf>
    <xf numFmtId="6" fontId="20" fillId="3" borderId="0" xfId="0" applyNumberFormat="1" applyFont="1" applyFill="1" applyBorder="1" applyAlignment="1">
      <alignment horizontal="right" vertical="center" wrapText="1"/>
    </xf>
    <xf numFmtId="6" fontId="19" fillId="3" borderId="0" xfId="0" applyNumberFormat="1" applyFont="1" applyFill="1" applyBorder="1" applyAlignment="1">
      <alignment horizontal="right" vertical="center" wrapText="1"/>
    </xf>
    <xf numFmtId="10" fontId="0" fillId="0" borderId="0" xfId="0" applyNumberFormat="1" applyBorder="1"/>
    <xf numFmtId="168" fontId="32" fillId="0" borderId="0" xfId="1" applyFont="1" applyFill="1" applyAlignment="1" applyProtection="1">
      <alignment horizontal="center" vertical="top" wrapText="1"/>
    </xf>
    <xf numFmtId="168" fontId="24" fillId="0" borderId="0" xfId="1" applyFont="1" applyFill="1" applyAlignment="1" applyProtection="1"/>
    <xf numFmtId="42" fontId="8" fillId="0" borderId="1" xfId="0" applyNumberFormat="1" applyFont="1" applyBorder="1"/>
    <xf numFmtId="42" fontId="1" fillId="0" borderId="1" xfId="0" applyNumberFormat="1" applyFont="1" applyBorder="1"/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center" vertical="center" wrapText="1"/>
    </xf>
    <xf numFmtId="6" fontId="18" fillId="3" borderId="0" xfId="0" applyNumberFormat="1" applyFont="1" applyFill="1" applyBorder="1" applyAlignment="1">
      <alignment horizontal="center" vertical="center" wrapText="1"/>
    </xf>
    <xf numFmtId="10" fontId="19" fillId="3" borderId="0" xfId="0" applyNumberFormat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center" wrapText="1"/>
    </xf>
    <xf numFmtId="168" fontId="24" fillId="0" borderId="0" xfId="1" applyFont="1" applyFill="1" applyAlignment="1" applyProtection="1">
      <alignment horizontal="left" vertical="center" wrapText="1"/>
    </xf>
    <xf numFmtId="0" fontId="28" fillId="4" borderId="6" xfId="0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30" fillId="0" borderId="4" xfId="0" applyFont="1" applyBorder="1" applyAlignment="1">
      <alignment horizontal="center" vertical="center"/>
    </xf>
    <xf numFmtId="168" fontId="31" fillId="6" borderId="0" xfId="1" applyFont="1" applyFill="1" applyAlignment="1" applyProtection="1">
      <alignment horizontal="left" vertical="center" wrapText="1"/>
    </xf>
    <xf numFmtId="0" fontId="0" fillId="3" borderId="0" xfId="0" applyFill="1" applyBorder="1" applyAlignment="1">
      <alignment vertical="center" wrapText="1"/>
    </xf>
    <xf numFmtId="0" fontId="18" fillId="3" borderId="0" xfId="0" applyFont="1" applyFill="1" applyBorder="1" applyAlignment="1">
      <alignment horizontal="center" vertical="center" wrapText="1"/>
    </xf>
  </cellXfs>
  <cellStyles count="2">
    <cellStyle name="Excel Built-in Normal 1" xfId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561975</xdr:colOff>
      <xdr:row>49</xdr:row>
      <xdr:rowOff>0</xdr:rowOff>
    </xdr:from>
    <xdr:to>
      <xdr:col>9</xdr:col>
      <xdr:colOff>2000250</xdr:colOff>
      <xdr:row>62</xdr:row>
      <xdr:rowOff>98425</xdr:rowOff>
    </xdr:to>
    <xdr:pic>
      <xdr:nvPicPr>
        <xdr:cNvPr id="2" name="Afbeelding 1" descr="Hoogte arbeidskorting bij een bepaald arbeidsinkomen"/>
        <xdr:cNvPicPr/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10610850"/>
          <a:ext cx="4133850" cy="2593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workbookViewId="0">
      <selection activeCell="E56" sqref="E56"/>
    </sheetView>
  </sheetViews>
  <sheetFormatPr defaultRowHeight="15" x14ac:dyDescent="0.25"/>
  <cols>
    <col min="1" max="1" width="36" customWidth="1"/>
    <col min="5" max="5" width="9.85546875" bestFit="1" customWidth="1"/>
    <col min="8" max="8" width="13.140625" customWidth="1"/>
    <col min="9" max="9" width="18.140625" customWidth="1"/>
    <col min="10" max="10" width="72.85546875" customWidth="1"/>
  </cols>
  <sheetData>
    <row r="1" spans="1:11" ht="15.75" x14ac:dyDescent="0.25">
      <c r="A1" s="57" t="s">
        <v>0</v>
      </c>
      <c r="B1" s="57"/>
      <c r="C1" s="57"/>
      <c r="D1" s="57"/>
      <c r="H1" s="58" t="s">
        <v>68</v>
      </c>
      <c r="I1" s="58"/>
      <c r="J1" s="58"/>
    </row>
    <row r="3" spans="1:11" x14ac:dyDescent="0.25">
      <c r="H3" s="59" t="s">
        <v>69</v>
      </c>
      <c r="I3" s="59"/>
      <c r="J3" s="59"/>
    </row>
    <row r="4" spans="1:11" ht="24.95" customHeight="1" x14ac:dyDescent="0.25">
      <c r="A4" t="s">
        <v>1</v>
      </c>
      <c r="D4" s="1">
        <v>60000</v>
      </c>
      <c r="H4" s="2" t="s">
        <v>2</v>
      </c>
      <c r="I4" s="2" t="s">
        <v>3</v>
      </c>
      <c r="J4" s="2" t="s">
        <v>4</v>
      </c>
    </row>
    <row r="5" spans="1:11" ht="24.95" customHeight="1" x14ac:dyDescent="0.25">
      <c r="D5" s="1"/>
      <c r="H5" s="3">
        <v>0</v>
      </c>
      <c r="I5" s="4">
        <v>2300</v>
      </c>
      <c r="J5" s="5">
        <v>0</v>
      </c>
    </row>
    <row r="6" spans="1:11" ht="24.95" customHeight="1" x14ac:dyDescent="0.25">
      <c r="A6" t="s">
        <v>5</v>
      </c>
      <c r="B6" s="1">
        <v>25000</v>
      </c>
      <c r="C6" s="6">
        <v>0.28000000000000003</v>
      </c>
      <c r="D6" s="1">
        <f>C6*B6</f>
        <v>7000.0000000000009</v>
      </c>
      <c r="H6" s="7" t="s">
        <v>6</v>
      </c>
      <c r="I6" s="8">
        <v>55745</v>
      </c>
      <c r="J6" s="9">
        <v>0.28000000000000003</v>
      </c>
    </row>
    <row r="7" spans="1:11" ht="24.95" customHeight="1" x14ac:dyDescent="0.25">
      <c r="D7" s="1"/>
      <c r="H7" s="10" t="s">
        <v>70</v>
      </c>
      <c r="I7" s="4">
        <v>103231</v>
      </c>
      <c r="J7" s="11">
        <v>15606</v>
      </c>
    </row>
    <row r="8" spans="1:11" ht="24.95" customHeight="1" x14ac:dyDescent="0.25">
      <c r="D8" s="1"/>
      <c r="H8" s="3">
        <v>103232</v>
      </c>
      <c r="I8" s="4">
        <v>309693</v>
      </c>
      <c r="J8" s="12" t="s">
        <v>71</v>
      </c>
    </row>
    <row r="9" spans="1:11" ht="24.95" customHeight="1" thickBot="1" x14ac:dyDescent="0.3">
      <c r="D9" s="13">
        <f>+D4-D6</f>
        <v>53000</v>
      </c>
      <c r="H9" s="10" t="s">
        <v>7</v>
      </c>
      <c r="I9" s="4">
        <v>309693</v>
      </c>
      <c r="J9" s="5">
        <v>0</v>
      </c>
    </row>
    <row r="10" spans="1:11" ht="15.75" thickTop="1" x14ac:dyDescent="0.25">
      <c r="D10" s="1"/>
    </row>
    <row r="11" spans="1:11" ht="18.75" x14ac:dyDescent="0.25">
      <c r="D11" s="1"/>
      <c r="H11" s="60" t="s">
        <v>8</v>
      </c>
      <c r="I11" s="60"/>
      <c r="J11" s="60"/>
    </row>
    <row r="12" spans="1:11" x14ac:dyDescent="0.25">
      <c r="D12" s="1"/>
      <c r="H12" s="14"/>
      <c r="I12" s="14"/>
      <c r="J12" s="15"/>
    </row>
    <row r="13" spans="1:11" x14ac:dyDescent="0.25">
      <c r="A13" t="s">
        <v>9</v>
      </c>
      <c r="D13" s="1">
        <v>7280</v>
      </c>
      <c r="H13" t="s">
        <v>72</v>
      </c>
      <c r="I13" s="14"/>
      <c r="J13" s="16"/>
    </row>
    <row r="14" spans="1:11" x14ac:dyDescent="0.25">
      <c r="A14" s="17" t="s">
        <v>10</v>
      </c>
      <c r="D14" s="1">
        <v>0</v>
      </c>
      <c r="H14" t="s">
        <v>73</v>
      </c>
      <c r="I14" s="14"/>
    </row>
    <row r="15" spans="1:11" ht="15.75" thickBot="1" x14ac:dyDescent="0.3">
      <c r="A15" s="2" t="s">
        <v>11</v>
      </c>
      <c r="D15" s="13">
        <f>D9-D13-D14</f>
        <v>45720</v>
      </c>
      <c r="H15" s="39" t="s">
        <v>74</v>
      </c>
      <c r="I15" s="41"/>
      <c r="J15" s="53"/>
    </row>
    <row r="16" spans="1:11" ht="15.75" thickTop="1" x14ac:dyDescent="0.25">
      <c r="D16" s="1"/>
      <c r="H16" s="39" t="s">
        <v>66</v>
      </c>
      <c r="I16" s="41"/>
      <c r="J16" s="53"/>
      <c r="K16" s="18"/>
    </row>
    <row r="17" spans="1:10" x14ac:dyDescent="0.25">
      <c r="A17" s="2" t="s">
        <v>12</v>
      </c>
      <c r="B17" s="19">
        <v>0.14000000000000001</v>
      </c>
      <c r="D17" s="1">
        <f>+D15*B17</f>
        <v>6400.8</v>
      </c>
      <c r="H17" s="54" t="s">
        <v>67</v>
      </c>
      <c r="I17" s="54"/>
      <c r="J17" s="54"/>
    </row>
    <row r="18" spans="1:10" x14ac:dyDescent="0.25">
      <c r="D18" s="1"/>
      <c r="H18" t="s">
        <v>13</v>
      </c>
    </row>
    <row r="19" spans="1:10" ht="15.75" thickBot="1" x14ac:dyDescent="0.3">
      <c r="A19" t="s">
        <v>14</v>
      </c>
      <c r="D19" s="13">
        <f>+D15-D17</f>
        <v>39319.199999999997</v>
      </c>
      <c r="H19" t="s">
        <v>15</v>
      </c>
      <c r="I19" s="14"/>
      <c r="J19" s="16"/>
    </row>
    <row r="20" spans="1:10" ht="15.75" thickTop="1" x14ac:dyDescent="0.25">
      <c r="D20" s="1"/>
      <c r="H20" t="s">
        <v>16</v>
      </c>
      <c r="I20" s="14"/>
      <c r="J20" s="16"/>
    </row>
    <row r="21" spans="1:10" x14ac:dyDescent="0.25">
      <c r="I21" s="14"/>
      <c r="J21" s="16"/>
    </row>
    <row r="22" spans="1:10" x14ac:dyDescent="0.25">
      <c r="H22" t="s">
        <v>17</v>
      </c>
      <c r="I22" s="20"/>
      <c r="J22" s="21"/>
    </row>
    <row r="23" spans="1:10" x14ac:dyDescent="0.25">
      <c r="A23" t="s">
        <v>18</v>
      </c>
      <c r="D23">
        <v>0</v>
      </c>
      <c r="H23" t="s">
        <v>19</v>
      </c>
      <c r="I23" s="20"/>
      <c r="J23" s="20"/>
    </row>
    <row r="24" spans="1:10" x14ac:dyDescent="0.25">
      <c r="D24" s="1">
        <f>D19-D23</f>
        <v>39319.199999999997</v>
      </c>
      <c r="H24" t="s">
        <v>20</v>
      </c>
    </row>
    <row r="25" spans="1:10" x14ac:dyDescent="0.25">
      <c r="A25" t="s">
        <v>21</v>
      </c>
      <c r="D25" s="22">
        <v>0</v>
      </c>
      <c r="H25" t="s">
        <v>22</v>
      </c>
    </row>
    <row r="26" spans="1:10" x14ac:dyDescent="0.25">
      <c r="D26" s="1">
        <f>+D24-D25</f>
        <v>39319.199999999997</v>
      </c>
      <c r="H26" s="23"/>
    </row>
    <row r="27" spans="1:10" x14ac:dyDescent="0.25">
      <c r="H27" t="s">
        <v>23</v>
      </c>
    </row>
    <row r="28" spans="1:10" x14ac:dyDescent="0.25">
      <c r="A28" t="s">
        <v>24</v>
      </c>
      <c r="D28" s="24">
        <f>+D26</f>
        <v>39319.199999999997</v>
      </c>
      <c r="H28" t="s">
        <v>25</v>
      </c>
    </row>
    <row r="29" spans="1:10" x14ac:dyDescent="0.25">
      <c r="H29" s="25" t="s">
        <v>26</v>
      </c>
    </row>
    <row r="30" spans="1:10" x14ac:dyDescent="0.25">
      <c r="E30" s="24"/>
      <c r="H30" s="25" t="s">
        <v>27</v>
      </c>
    </row>
    <row r="31" spans="1:10" ht="23.25" x14ac:dyDescent="0.35">
      <c r="C31" s="26"/>
      <c r="E31" s="26"/>
      <c r="H31" s="27"/>
    </row>
    <row r="32" spans="1:10" ht="23.25" x14ac:dyDescent="0.35">
      <c r="A32" s="28" t="s">
        <v>28</v>
      </c>
      <c r="C32" s="26"/>
      <c r="E32" s="26"/>
      <c r="H32" s="40" t="s">
        <v>49</v>
      </c>
      <c r="I32" s="39"/>
      <c r="J32" s="39"/>
    </row>
    <row r="33" spans="1:11" x14ac:dyDescent="0.25">
      <c r="A33" s="39" t="s">
        <v>45</v>
      </c>
      <c r="B33" s="1">
        <v>19922</v>
      </c>
      <c r="C33" s="26">
        <f>8.55%*B33</f>
        <v>1703.3310000000001</v>
      </c>
      <c r="E33" s="26"/>
      <c r="H33" s="41" t="s">
        <v>29</v>
      </c>
      <c r="I33" s="42"/>
      <c r="J33" s="41"/>
    </row>
    <row r="34" spans="1:11" x14ac:dyDescent="0.25">
      <c r="A34" s="39" t="s">
        <v>46</v>
      </c>
      <c r="B34" s="1">
        <f>33715-19922</f>
        <v>13793</v>
      </c>
      <c r="C34" s="26">
        <f>12.15%*B34</f>
        <v>1675.8495</v>
      </c>
      <c r="E34" s="26"/>
      <c r="H34" s="41">
        <v>1</v>
      </c>
      <c r="I34" s="66" t="s">
        <v>50</v>
      </c>
      <c r="J34" s="66"/>
    </row>
    <row r="35" spans="1:11" ht="15" customHeight="1" x14ac:dyDescent="0.25">
      <c r="A35" s="39" t="s">
        <v>47</v>
      </c>
      <c r="B35" s="1">
        <f>39319-33715</f>
        <v>5604</v>
      </c>
      <c r="C35" s="26">
        <f>40.15%*B35</f>
        <v>2250.0059999999999</v>
      </c>
      <c r="E35" s="26"/>
      <c r="H35" s="41">
        <v>2</v>
      </c>
      <c r="I35" s="66" t="s">
        <v>51</v>
      </c>
      <c r="J35" s="66"/>
    </row>
    <row r="36" spans="1:11" ht="15" customHeight="1" x14ac:dyDescent="0.25">
      <c r="A36" s="39" t="s">
        <v>30</v>
      </c>
      <c r="B36" s="1">
        <v>0</v>
      </c>
      <c r="C36" s="26">
        <f>52%*B36</f>
        <v>0</v>
      </c>
      <c r="E36" s="26"/>
      <c r="H36" s="41">
        <v>3</v>
      </c>
      <c r="I36" s="66" t="s">
        <v>52</v>
      </c>
      <c r="J36" s="66"/>
    </row>
    <row r="37" spans="1:11" ht="15.75" customHeight="1" thickBot="1" x14ac:dyDescent="0.3">
      <c r="A37" s="39" t="s">
        <v>28</v>
      </c>
      <c r="B37" s="1"/>
      <c r="E37" s="29">
        <f>SUM(C33:C36)</f>
        <v>5629.1864999999998</v>
      </c>
      <c r="H37" s="41">
        <v>4</v>
      </c>
      <c r="I37" s="66" t="s">
        <v>53</v>
      </c>
      <c r="J37" s="66"/>
    </row>
    <row r="38" spans="1:11" ht="15.75" thickTop="1" x14ac:dyDescent="0.25">
      <c r="A38" s="39"/>
      <c r="C38" s="26"/>
      <c r="E38" s="26"/>
    </row>
    <row r="39" spans="1:11" ht="15.75" thickBot="1" x14ac:dyDescent="0.3">
      <c r="A39" s="39" t="s">
        <v>31</v>
      </c>
      <c r="C39" s="26"/>
      <c r="E39" s="26"/>
      <c r="G39" s="37"/>
      <c r="H39" s="43" t="s">
        <v>54</v>
      </c>
      <c r="I39" s="44"/>
      <c r="J39" s="45"/>
      <c r="K39" s="37"/>
    </row>
    <row r="40" spans="1:11" ht="24.75" thickBot="1" x14ac:dyDescent="0.3">
      <c r="A40" s="39" t="s">
        <v>32</v>
      </c>
      <c r="B40" s="26">
        <v>33715</v>
      </c>
      <c r="C40" s="26">
        <f>17.9%*B40</f>
        <v>6034.9849999999997</v>
      </c>
      <c r="E40" s="26"/>
      <c r="G40" s="37"/>
      <c r="H40" s="46" t="s">
        <v>55</v>
      </c>
      <c r="I40" s="67">
        <v>2016</v>
      </c>
      <c r="J40" s="68"/>
      <c r="K40" s="37"/>
    </row>
    <row r="41" spans="1:11" ht="15.75" customHeight="1" thickBot="1" x14ac:dyDescent="0.3">
      <c r="A41" s="39" t="s">
        <v>33</v>
      </c>
      <c r="B41" s="26">
        <f>+B40</f>
        <v>33715</v>
      </c>
      <c r="C41" s="26">
        <f>0.6%*B41</f>
        <v>202.29</v>
      </c>
      <c r="E41" s="26"/>
      <c r="G41" s="37"/>
      <c r="H41" s="47">
        <v>20000</v>
      </c>
      <c r="I41" s="62" t="s">
        <v>56</v>
      </c>
      <c r="J41" s="62"/>
      <c r="K41" s="37"/>
    </row>
    <row r="42" spans="1:11" ht="15.75" customHeight="1" thickBot="1" x14ac:dyDescent="0.3">
      <c r="A42" s="39" t="s">
        <v>48</v>
      </c>
      <c r="B42" s="26">
        <f>+B40</f>
        <v>33715</v>
      </c>
      <c r="C42" s="26">
        <f>9.6 %*B42</f>
        <v>3236.64</v>
      </c>
      <c r="E42" s="26"/>
      <c r="G42" s="37"/>
      <c r="H42" s="47">
        <v>30000</v>
      </c>
      <c r="I42" s="62" t="s">
        <v>57</v>
      </c>
      <c r="J42" s="62"/>
      <c r="K42" s="37"/>
    </row>
    <row r="43" spans="1:11" ht="15.75" customHeight="1" thickBot="1" x14ac:dyDescent="0.3">
      <c r="A43" s="39" t="s">
        <v>34</v>
      </c>
      <c r="B43" s="26">
        <v>0</v>
      </c>
      <c r="E43" s="30">
        <f>SUM(C40:C42)</f>
        <v>9473.9149999999991</v>
      </c>
      <c r="G43" s="37"/>
      <c r="H43" s="47">
        <v>40000</v>
      </c>
      <c r="I43" s="62" t="s">
        <v>58</v>
      </c>
      <c r="J43" s="62"/>
      <c r="K43" s="37"/>
    </row>
    <row r="44" spans="1:11" ht="15.75" thickBot="1" x14ac:dyDescent="0.3">
      <c r="C44" s="26"/>
      <c r="E44" s="26"/>
      <c r="G44" s="37"/>
      <c r="H44" s="47">
        <v>50000</v>
      </c>
      <c r="I44" s="62" t="s">
        <v>59</v>
      </c>
      <c r="J44" s="62"/>
      <c r="K44" s="37"/>
    </row>
    <row r="45" spans="1:11" ht="15.75" thickBot="1" x14ac:dyDescent="0.3">
      <c r="A45" t="s">
        <v>35</v>
      </c>
      <c r="C45" s="26"/>
      <c r="E45" s="26"/>
      <c r="G45" s="37"/>
      <c r="H45" s="47">
        <v>60000</v>
      </c>
      <c r="I45" s="62" t="s">
        <v>60</v>
      </c>
      <c r="J45" s="62"/>
      <c r="K45" s="37"/>
    </row>
    <row r="46" spans="1:11" ht="15.75" thickBot="1" x14ac:dyDescent="0.3">
      <c r="A46" t="s">
        <v>36</v>
      </c>
      <c r="C46" s="26"/>
      <c r="E46" s="31">
        <f>SUM(E37:E45)</f>
        <v>15103.101499999999</v>
      </c>
      <c r="G46" s="37"/>
      <c r="H46" s="47">
        <v>70000</v>
      </c>
      <c r="I46" s="62" t="s">
        <v>61</v>
      </c>
      <c r="J46" s="62"/>
      <c r="K46" s="37"/>
    </row>
    <row r="47" spans="1:11" ht="15.75" thickBot="1" x14ac:dyDescent="0.3">
      <c r="G47" s="37"/>
      <c r="H47" s="47">
        <v>100000</v>
      </c>
      <c r="I47" s="72" t="s">
        <v>61</v>
      </c>
      <c r="J47" s="72"/>
      <c r="K47" s="37"/>
    </row>
    <row r="48" spans="1:11" x14ac:dyDescent="0.25">
      <c r="G48" s="37"/>
      <c r="H48" s="61"/>
      <c r="I48" s="61"/>
      <c r="J48" s="61"/>
      <c r="K48" s="37"/>
    </row>
    <row r="49" spans="1:11" x14ac:dyDescent="0.25">
      <c r="A49" s="28" t="s">
        <v>37</v>
      </c>
      <c r="C49" s="26"/>
      <c r="E49" s="26"/>
      <c r="G49" s="37"/>
      <c r="H49" s="70"/>
      <c r="I49" s="70"/>
      <c r="J49" s="70"/>
      <c r="K49" s="70"/>
    </row>
    <row r="50" spans="1:11" x14ac:dyDescent="0.25">
      <c r="A50" s="28"/>
      <c r="C50" s="26"/>
      <c r="E50" s="26"/>
      <c r="G50" s="37"/>
      <c r="H50" s="37"/>
      <c r="I50" s="37"/>
      <c r="J50" s="37"/>
      <c r="K50" s="37"/>
    </row>
    <row r="51" spans="1:11" x14ac:dyDescent="0.25">
      <c r="A51" t="s">
        <v>38</v>
      </c>
      <c r="C51" s="26"/>
      <c r="E51" s="1">
        <v>1267</v>
      </c>
    </row>
    <row r="52" spans="1:11" x14ac:dyDescent="0.25">
      <c r="A52" t="s">
        <v>39</v>
      </c>
      <c r="C52" s="32"/>
      <c r="E52" s="1">
        <v>2465</v>
      </c>
      <c r="J52" s="33"/>
    </row>
    <row r="53" spans="1:11" ht="15.75" thickBot="1" x14ac:dyDescent="0.3">
      <c r="A53" t="s">
        <v>40</v>
      </c>
      <c r="C53" s="26"/>
      <c r="E53" s="13">
        <f>+E51+E52</f>
        <v>3732</v>
      </c>
      <c r="K53" s="33"/>
    </row>
    <row r="54" spans="1:11" ht="15.75" thickTop="1" x14ac:dyDescent="0.25">
      <c r="C54" s="26"/>
      <c r="E54" s="26"/>
    </row>
    <row r="55" spans="1:11" x14ac:dyDescent="0.25">
      <c r="A55" s="36" t="s">
        <v>42</v>
      </c>
      <c r="C55" s="26"/>
      <c r="E55" s="26"/>
    </row>
    <row r="56" spans="1:11" ht="15.75" thickBot="1" x14ac:dyDescent="0.3">
      <c r="A56" s="36" t="s">
        <v>43</v>
      </c>
      <c r="C56" s="26"/>
      <c r="E56" s="55">
        <f>+E46-E53</f>
        <v>11371.101499999999</v>
      </c>
    </row>
    <row r="57" spans="1:11" ht="15.75" thickTop="1" x14ac:dyDescent="0.25">
      <c r="C57" s="26"/>
      <c r="E57" s="26"/>
    </row>
    <row r="59" spans="1:11" x14ac:dyDescent="0.25">
      <c r="A59" s="37"/>
      <c r="B59" s="37"/>
      <c r="C59" s="37"/>
      <c r="D59" s="37"/>
      <c r="E59" s="37"/>
      <c r="F59" s="37"/>
    </row>
    <row r="60" spans="1:11" ht="15.75" thickBot="1" x14ac:dyDescent="0.3">
      <c r="A60" s="37" t="s">
        <v>63</v>
      </c>
      <c r="B60" s="52">
        <v>5.5E-2</v>
      </c>
      <c r="C60" s="37"/>
      <c r="D60" s="37"/>
      <c r="E60" s="56">
        <f>+B60*D19</f>
        <v>2162.556</v>
      </c>
      <c r="F60" s="37"/>
    </row>
    <row r="61" spans="1:11" ht="15.75" thickTop="1" x14ac:dyDescent="0.25">
      <c r="A61" s="37"/>
      <c r="B61" s="38"/>
      <c r="C61" s="37"/>
      <c r="D61" s="37"/>
      <c r="E61" s="37"/>
      <c r="F61" s="37"/>
    </row>
    <row r="62" spans="1:11" x14ac:dyDescent="0.25">
      <c r="A62" s="37"/>
      <c r="B62" s="38"/>
      <c r="C62" s="37"/>
      <c r="D62" s="37"/>
      <c r="E62" s="32"/>
      <c r="F62" s="37"/>
    </row>
    <row r="63" spans="1:11" x14ac:dyDescent="0.25">
      <c r="A63" s="48"/>
      <c r="B63" s="38"/>
      <c r="C63" s="37"/>
      <c r="D63" s="37"/>
      <c r="E63" s="37"/>
      <c r="F63" s="37"/>
    </row>
    <row r="64" spans="1:11" x14ac:dyDescent="0.25">
      <c r="A64" s="37"/>
      <c r="B64" s="37"/>
      <c r="C64" s="37"/>
      <c r="D64" s="37"/>
      <c r="E64" s="38"/>
      <c r="F64" s="37"/>
    </row>
    <row r="65" spans="1:11" ht="18" x14ac:dyDescent="0.25">
      <c r="A65" s="71"/>
      <c r="B65" s="71"/>
      <c r="C65" s="71"/>
      <c r="D65" s="37"/>
      <c r="E65" s="37"/>
      <c r="F65" s="37"/>
      <c r="H65" s="34" t="s">
        <v>41</v>
      </c>
      <c r="I65" s="35"/>
      <c r="J65" s="33"/>
    </row>
    <row r="66" spans="1:11" x14ac:dyDescent="0.25">
      <c r="A66" s="74"/>
      <c r="B66" s="74"/>
      <c r="C66" s="74"/>
      <c r="D66" s="37"/>
      <c r="E66" s="32"/>
      <c r="F66" s="37"/>
    </row>
    <row r="67" spans="1:11" x14ac:dyDescent="0.25">
      <c r="A67" s="74"/>
      <c r="B67" s="74"/>
      <c r="C67" s="74"/>
      <c r="D67" s="37"/>
      <c r="E67" s="37"/>
      <c r="F67" s="37"/>
      <c r="H67" t="s">
        <v>64</v>
      </c>
    </row>
    <row r="68" spans="1:11" x14ac:dyDescent="0.25">
      <c r="A68" s="49"/>
      <c r="B68" s="75"/>
      <c r="C68" s="75"/>
      <c r="D68" s="75"/>
      <c r="E68" s="75"/>
      <c r="F68" s="75"/>
      <c r="H68" s="17" t="s">
        <v>65</v>
      </c>
    </row>
    <row r="69" spans="1:11" x14ac:dyDescent="0.25">
      <c r="A69" s="49"/>
      <c r="B69" s="63"/>
      <c r="C69" s="63"/>
      <c r="D69" s="69"/>
      <c r="E69" s="69"/>
      <c r="F69" s="69"/>
      <c r="H69" s="17" t="s">
        <v>62</v>
      </c>
    </row>
    <row r="70" spans="1:11" x14ac:dyDescent="0.25">
      <c r="A70" s="50"/>
      <c r="B70" s="63"/>
      <c r="C70" s="63"/>
      <c r="D70" s="64"/>
      <c r="E70" s="64"/>
      <c r="F70" s="64"/>
      <c r="H70" s="17" t="s">
        <v>44</v>
      </c>
    </row>
    <row r="71" spans="1:11" x14ac:dyDescent="0.25">
      <c r="A71" s="50"/>
      <c r="B71" s="63"/>
      <c r="C71" s="63"/>
      <c r="D71" s="64"/>
      <c r="E71" s="64"/>
      <c r="F71" s="64"/>
    </row>
    <row r="72" spans="1:11" x14ac:dyDescent="0.25">
      <c r="A72" s="50"/>
      <c r="B72" s="63"/>
      <c r="C72" s="63"/>
      <c r="D72" s="64"/>
      <c r="E72" s="64"/>
      <c r="F72" s="64"/>
      <c r="H72" s="73"/>
      <c r="I72" s="73"/>
      <c r="J72" s="73"/>
      <c r="K72" s="73"/>
    </row>
    <row r="73" spans="1:11" x14ac:dyDescent="0.25">
      <c r="A73" s="51"/>
      <c r="B73" s="63"/>
      <c r="C73" s="63"/>
      <c r="D73" s="64"/>
      <c r="E73" s="64"/>
      <c r="F73" s="64"/>
    </row>
    <row r="74" spans="1:11" ht="18" x14ac:dyDescent="0.25">
      <c r="A74" s="65"/>
      <c r="B74" s="65"/>
      <c r="C74" s="65"/>
      <c r="D74" s="37"/>
      <c r="E74" s="37"/>
      <c r="F74" s="37"/>
    </row>
  </sheetData>
  <mergeCells count="35">
    <mergeCell ref="H72:K72"/>
    <mergeCell ref="B72:C72"/>
    <mergeCell ref="D72:F72"/>
    <mergeCell ref="A66:C66"/>
    <mergeCell ref="A67:C67"/>
    <mergeCell ref="B68:C68"/>
    <mergeCell ref="D68:F68"/>
    <mergeCell ref="B73:C73"/>
    <mergeCell ref="D73:F73"/>
    <mergeCell ref="A74:C74"/>
    <mergeCell ref="I34:J34"/>
    <mergeCell ref="I35:J35"/>
    <mergeCell ref="I36:J36"/>
    <mergeCell ref="I37:J37"/>
    <mergeCell ref="I40:J40"/>
    <mergeCell ref="B69:C69"/>
    <mergeCell ref="D69:F69"/>
    <mergeCell ref="B70:C70"/>
    <mergeCell ref="D70:F70"/>
    <mergeCell ref="B71:C71"/>
    <mergeCell ref="D71:F71"/>
    <mergeCell ref="H49:K49"/>
    <mergeCell ref="A65:C65"/>
    <mergeCell ref="A1:D1"/>
    <mergeCell ref="H1:J1"/>
    <mergeCell ref="H3:J3"/>
    <mergeCell ref="H11:J11"/>
    <mergeCell ref="H48:J48"/>
    <mergeCell ref="I41:J41"/>
    <mergeCell ref="I42:J42"/>
    <mergeCell ref="I43:J43"/>
    <mergeCell ref="I44:J44"/>
    <mergeCell ref="I45:J45"/>
    <mergeCell ref="I46:J46"/>
    <mergeCell ref="I47:J4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Mannus</dc:creator>
  <cp:lastModifiedBy>Han de Feijter</cp:lastModifiedBy>
  <dcterms:created xsi:type="dcterms:W3CDTF">2016-01-06T15:16:16Z</dcterms:created>
  <dcterms:modified xsi:type="dcterms:W3CDTF">2016-03-23T22:09:49Z</dcterms:modified>
</cp:coreProperties>
</file>